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880" yWindow="-80" windowWidth="21600" windowHeight="1450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<sst xmlns="http://schemas.openxmlformats.org/spreadsheetml/2006/main" count="184" uniqueCount="130">
  <si>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</si>
  <si>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</si>
  <si>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</si>
  <si>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</si>
  <si>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</si>
  <si>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</si>
  <si>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</si>
  <si>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</si>
  <si>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</si>
  <si>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</si>
  <si>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</si>
  <si>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</si>
  <si>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</si>
  <si>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</si>
  <si>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</si>
  <si>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</si>
  <si>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</si>
  <si>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</si>
  <si>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</si>
  <si>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</si>
  <si>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</si>
  <si>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</si>
  <si>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</si>
  <si>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</si>
  <si>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</si>
  <si>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</si>
  <si>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</si>
  <si>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</si>
  <si>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</si>
  <si>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</si>
  <si>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</si>
  <si>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</si>
  <si>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</si>
  <si>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</si>
  <si>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</si>
  <si>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</si>
  <si>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</si>
  <si>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</si>
  <si>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</si>
  <si>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</si>
  <si>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</si>
  <si>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</si>
  <si>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</si>
  <si>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</si>
  <si>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</si>
  <si>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</si>
  <si>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</si>
  <si>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</si>
  <si>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</si>
  <si>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</si>
  <si>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</si>
  <si>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</si>
  <si>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</si>
  <si>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</si>
  <si>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</si>
  <si>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</si>
  <si>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</si>
  <si>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</si>
  <si>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</si>
  <si>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</si>
  <si>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</si>
  <si>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</si>
  <si>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</si>
  <si>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</si>
  <si>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</si>
  <si>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</si>
  <si>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</si>
  <si>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Puwen, Hainan Island - Mangrove Forest</t>
    <phoneticPr fontId="18" type="noConversion"/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</si>
  <si>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</si>
  <si>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</si>
  <si>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</si>
  <si>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</si>
  <si>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</si>
  <si>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</si>
  <si>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</si>
  <si>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</si>
  <si>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</si>
  <si>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</si>
  <si>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</si>
  <si>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</si>
  <si>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</si>
  <si>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</si>
  <si>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</si>
  <si>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</si>
  <si>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</si>
  <si>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</si>
  <si>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</si>
  <si>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</si>
  <si>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</si>
  <si>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</si>
  <si>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</si>
  <si>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</si>
  <si>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</si>
  <si>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</si>
  <si>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</si>
  <si>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</si>
  <si>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</si>
  <si>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</si>
  <si>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</si>
  <si>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</si>
  <si>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</si>
  <si>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</si>
  <si>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</si>
  <si>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</si>
  <si>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</si>
  <si>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</si>
  <si>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</si>
  <si>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</si>
  <si>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TEVS</t>
    <phoneticPr fontId="18" type="noConversion"/>
  </si>
  <si>
    <t>19.99 °N</t>
    <phoneticPr fontId="18" type="noConversion"/>
  </si>
  <si>
    <t>110.58 °E</t>
    <phoneticPr fontId="18" type="noConversion"/>
  </si>
  <si>
    <t>5 m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</si>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</sst>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22" activePane="bottomRight" state="frozenSplit"/>
      <selection sqref="A1:XFD1048576"/>
      <selection pane="topRight" activeCell="V1" sqref="V1"/>
      <selection pane="bottomLeft" activeCell="A7" sqref="A7"/>
      <selection pane="bottomRight" activeCell="B4" sqref="B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93</v>
      </c>
      <c r="B1" s="187" t="s">
        <v>89</v>
      </c>
      <c r="C1" s="183" t="s">
        <v>90</v>
      </c>
      <c r="D1" s="184"/>
      <c r="E1" s="173" t="s">
        <v>91</v>
      </c>
      <c r="F1" s="174"/>
      <c r="G1" s="173" t="s">
        <v>92</v>
      </c>
      <c r="H1" s="174"/>
      <c r="I1" s="177" t="s">
        <v>18</v>
      </c>
      <c r="J1" s="178"/>
      <c r="K1" s="177" t="s">
        <v>19</v>
      </c>
      <c r="L1" s="218"/>
      <c r="M1" s="215"/>
      <c r="N1" s="228" t="s">
        <v>15</v>
      </c>
      <c r="O1" s="228"/>
      <c r="P1" s="129">
        <v>1</v>
      </c>
      <c r="Q1" s="124"/>
      <c r="R1" s="125"/>
      <c r="S1" s="230" t="s">
        <v>17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16</v>
      </c>
      <c r="O2" s="229"/>
      <c r="P2" s="126" t="s">
        <v>14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108</v>
      </c>
      <c r="B3" s="159" t="s">
        <v>67</v>
      </c>
      <c r="C3" s="181" t="s">
        <v>109</v>
      </c>
      <c r="D3" s="182"/>
      <c r="E3" s="181" t="s">
        <v>110</v>
      </c>
      <c r="F3" s="182"/>
      <c r="G3" s="167" t="s">
        <v>111</v>
      </c>
      <c r="H3" s="168"/>
      <c r="I3" s="169">
        <v>39058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12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113</v>
      </c>
      <c r="B5" s="192" t="s">
        <v>112</v>
      </c>
      <c r="C5" s="196" t="s">
        <v>31</v>
      </c>
      <c r="D5" s="197"/>
      <c r="E5" s="198" t="s">
        <v>25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26</v>
      </c>
      <c r="P5" s="204"/>
      <c r="Q5" s="204"/>
      <c r="R5" s="204"/>
      <c r="S5" s="204"/>
      <c r="T5" s="204"/>
      <c r="U5" s="204"/>
      <c r="V5" s="204"/>
      <c r="W5" s="205"/>
      <c r="X5" s="206" t="s">
        <v>27</v>
      </c>
      <c r="Y5" s="207"/>
      <c r="Z5" s="207"/>
      <c r="AA5" s="208"/>
      <c r="AB5" s="209" t="s">
        <v>28</v>
      </c>
      <c r="AC5" s="210"/>
      <c r="AD5" s="211"/>
      <c r="AE5" s="212" t="s">
        <v>29</v>
      </c>
      <c r="AF5" s="213"/>
      <c r="AG5" s="213"/>
      <c r="AH5" s="213"/>
      <c r="AI5" s="214"/>
      <c r="AJ5" s="189" t="s">
        <v>30</v>
      </c>
      <c r="AK5" s="190"/>
      <c r="AL5" s="191"/>
      <c r="AN5" s="243" t="s">
        <v>116</v>
      </c>
      <c r="AO5" s="241" t="s">
        <v>117</v>
      </c>
      <c r="AP5" s="241" t="s">
        <v>118</v>
      </c>
      <c r="AQ5" s="236" t="s">
        <v>119</v>
      </c>
      <c r="AR5" s="236" t="s">
        <v>114</v>
      </c>
      <c r="AS5" s="236" t="s">
        <v>115</v>
      </c>
      <c r="AT5" s="236" t="s">
        <v>105</v>
      </c>
      <c r="AU5" s="236" t="s">
        <v>120</v>
      </c>
      <c r="AV5" s="236" t="s">
        <v>11</v>
      </c>
      <c r="AW5" s="239" t="s">
        <v>106</v>
      </c>
    </row>
    <row r="6" spans="1:88" ht="80.25" customHeight="1" thickBot="1">
      <c r="A6" s="195"/>
      <c r="B6" s="193"/>
      <c r="C6" s="131" t="s">
        <v>96</v>
      </c>
      <c r="D6" s="132" t="s">
        <v>45</v>
      </c>
      <c r="E6" s="133" t="s">
        <v>46</v>
      </c>
      <c r="F6" s="134" t="s">
        <v>13</v>
      </c>
      <c r="G6" s="135" t="s">
        <v>20</v>
      </c>
      <c r="H6" s="136" t="s">
        <v>32</v>
      </c>
      <c r="I6" s="135" t="s">
        <v>21</v>
      </c>
      <c r="J6" s="134" t="s">
        <v>22</v>
      </c>
      <c r="K6" s="135" t="s">
        <v>49</v>
      </c>
      <c r="L6" s="134" t="s">
        <v>50</v>
      </c>
      <c r="M6" s="137" t="s">
        <v>23</v>
      </c>
      <c r="N6" s="138" t="s">
        <v>24</v>
      </c>
      <c r="O6" s="139" t="s">
        <v>52</v>
      </c>
      <c r="P6" s="140" t="s">
        <v>53</v>
      </c>
      <c r="Q6" s="141" t="s">
        <v>54</v>
      </c>
      <c r="R6" s="140" t="s">
        <v>55</v>
      </c>
      <c r="S6" s="142" t="s">
        <v>56</v>
      </c>
      <c r="T6" s="141" t="s">
        <v>57</v>
      </c>
      <c r="U6" s="143" t="s">
        <v>58</v>
      </c>
      <c r="V6" s="140" t="s">
        <v>59</v>
      </c>
      <c r="W6" s="144" t="s">
        <v>60</v>
      </c>
      <c r="X6" s="145" t="s">
        <v>33</v>
      </c>
      <c r="Y6" s="146" t="s">
        <v>35</v>
      </c>
      <c r="Z6" s="147" t="s">
        <v>36</v>
      </c>
      <c r="AA6" s="148" t="s">
        <v>34</v>
      </c>
      <c r="AB6" s="149" t="s">
        <v>37</v>
      </c>
      <c r="AC6" s="150" t="s">
        <v>38</v>
      </c>
      <c r="AD6" s="151" t="s">
        <v>39</v>
      </c>
      <c r="AE6" s="152" t="s">
        <v>43</v>
      </c>
      <c r="AF6" s="153" t="s">
        <v>40</v>
      </c>
      <c r="AG6" s="153" t="s">
        <v>41</v>
      </c>
      <c r="AH6" s="153" t="s">
        <v>42</v>
      </c>
      <c r="AI6" s="154" t="s">
        <v>44</v>
      </c>
      <c r="AJ6" s="155" t="s">
        <v>74</v>
      </c>
      <c r="AK6" s="156" t="s">
        <v>75</v>
      </c>
      <c r="AL6" s="157" t="s">
        <v>76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121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/>
      <c r="T7" s="38"/>
      <c r="U7" s="48">
        <v>1</v>
      </c>
      <c r="V7" s="50">
        <v>1</v>
      </c>
      <c r="W7" s="16">
        <v>1</v>
      </c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/>
      <c r="AG7" s="50">
        <v>1</v>
      </c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122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>
        <v>1</v>
      </c>
      <c r="R8" s="48">
        <v>1</v>
      </c>
      <c r="S8" s="50">
        <v>1</v>
      </c>
      <c r="T8" s="38">
        <v>1</v>
      </c>
      <c r="U8" s="48"/>
      <c r="V8" s="50"/>
      <c r="W8" s="16"/>
      <c r="X8" s="38">
        <v>1</v>
      </c>
      <c r="Y8" s="32">
        <v>1</v>
      </c>
      <c r="Z8" s="50">
        <v>1</v>
      </c>
      <c r="AA8" s="17"/>
      <c r="AB8" s="24"/>
      <c r="AC8" s="50"/>
      <c r="AD8" s="17">
        <v>1</v>
      </c>
      <c r="AE8" s="24"/>
      <c r="AF8" s="50">
        <v>1</v>
      </c>
      <c r="AG8" s="50">
        <v>1</v>
      </c>
      <c r="AH8" s="50">
        <v>1</v>
      </c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123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/>
      <c r="W9" s="16"/>
      <c r="X9" s="38"/>
      <c r="Y9" s="32">
        <v>1</v>
      </c>
      <c r="Z9" s="50">
        <v>1</v>
      </c>
      <c r="AA9" s="17"/>
      <c r="AB9" s="24"/>
      <c r="AC9" s="50"/>
      <c r="AD9" s="17">
        <v>1</v>
      </c>
      <c r="AE9" s="24"/>
      <c r="AF9" s="50"/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124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>
        <v>1</v>
      </c>
      <c r="J10" s="39">
        <v>1</v>
      </c>
      <c r="K10" s="32">
        <v>1</v>
      </c>
      <c r="L10" s="39">
        <v>1</v>
      </c>
      <c r="M10" s="32"/>
      <c r="N10" s="16">
        <v>1</v>
      </c>
      <c r="O10" s="42"/>
      <c r="P10" s="48"/>
      <c r="Q10" s="38"/>
      <c r="R10" s="48">
        <v>1</v>
      </c>
      <c r="S10" s="50">
        <v>1</v>
      </c>
      <c r="T10" s="38">
        <v>1</v>
      </c>
      <c r="U10" s="48">
        <v>1</v>
      </c>
      <c r="V10" s="50">
        <v>1</v>
      </c>
      <c r="W10" s="16">
        <v>1</v>
      </c>
      <c r="X10" s="38"/>
      <c r="Y10" s="32"/>
      <c r="Z10" s="50"/>
      <c r="AA10" s="17">
        <v>1</v>
      </c>
      <c r="AB10" s="24">
        <v>1</v>
      </c>
      <c r="AC10" s="50">
        <v>1</v>
      </c>
      <c r="AD10" s="17"/>
      <c r="AE10" s="24">
        <v>1</v>
      </c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125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/>
      <c r="W11" s="16"/>
      <c r="X11" s="38"/>
      <c r="Y11" s="32"/>
      <c r="Z11" s="50"/>
      <c r="AA11" s="17">
        <v>1</v>
      </c>
      <c r="AB11" s="24"/>
      <c r="AC11" s="50">
        <v>1</v>
      </c>
      <c r="AD11" s="17">
        <v>1</v>
      </c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126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>
        <v>1</v>
      </c>
      <c r="R12" s="48">
        <v>1</v>
      </c>
      <c r="S12" s="50">
        <v>1</v>
      </c>
      <c r="T12" s="38"/>
      <c r="U12" s="48"/>
      <c r="V12" s="50"/>
      <c r="W12" s="16"/>
      <c r="X12" s="38">
        <v>1</v>
      </c>
      <c r="Y12" s="32">
        <v>1</v>
      </c>
      <c r="Z12" s="50"/>
      <c r="AA12" s="17"/>
      <c r="AB12" s="24"/>
      <c r="AC12" s="50">
        <v>1</v>
      </c>
      <c r="AD12" s="17">
        <v>1</v>
      </c>
      <c r="AE12" s="24"/>
      <c r="AF12" s="50">
        <v>1</v>
      </c>
      <c r="AG12" s="50"/>
      <c r="AH12" s="50"/>
      <c r="AI12" s="53"/>
      <c r="AJ12" s="24">
        <v>1</v>
      </c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127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>
        <v>1</v>
      </c>
      <c r="S13" s="50">
        <v>1</v>
      </c>
      <c r="T13" s="38"/>
      <c r="U13" s="48"/>
      <c r="V13" s="50"/>
      <c r="W13" s="16"/>
      <c r="X13" s="38">
        <v>1</v>
      </c>
      <c r="Y13" s="32">
        <v>1</v>
      </c>
      <c r="Z13" s="50"/>
      <c r="AA13" s="17"/>
      <c r="AB13" s="24"/>
      <c r="AC13" s="50"/>
      <c r="AD13" s="17">
        <v>1</v>
      </c>
      <c r="AE13" s="24"/>
      <c r="AF13" s="50"/>
      <c r="AG13" s="50">
        <v>1</v>
      </c>
      <c r="AH13" s="50">
        <v>1</v>
      </c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128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/>
      <c r="T14" s="38">
        <v>1</v>
      </c>
      <c r="U14" s="48">
        <v>1</v>
      </c>
      <c r="V14" s="50"/>
      <c r="W14" s="16"/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>
        <v>1</v>
      </c>
      <c r="AG14" s="50">
        <v>1</v>
      </c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129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>
        <v>1</v>
      </c>
      <c r="T15" s="38">
        <v>1</v>
      </c>
      <c r="U15" s="48">
        <v>1</v>
      </c>
      <c r="V15" s="50">
        <v>1</v>
      </c>
      <c r="W15" s="16">
        <v>1</v>
      </c>
      <c r="X15" s="38"/>
      <c r="Y15" s="32"/>
      <c r="Z15" s="50">
        <v>1</v>
      </c>
      <c r="AA15" s="17">
        <v>1</v>
      </c>
      <c r="AB15" s="24"/>
      <c r="AC15" s="50">
        <v>1</v>
      </c>
      <c r="AD15" s="17">
        <v>1</v>
      </c>
      <c r="AE15" s="24"/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0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/>
      <c r="T16" s="38"/>
      <c r="U16" s="48"/>
      <c r="V16" s="50"/>
      <c r="W16" s="16">
        <v>1</v>
      </c>
      <c r="X16" s="38"/>
      <c r="Y16" s="32">
        <v>1</v>
      </c>
      <c r="Z16" s="50"/>
      <c r="AA16" s="17">
        <v>1</v>
      </c>
      <c r="AB16" s="24"/>
      <c r="AC16" s="50"/>
      <c r="AD16" s="17">
        <v>1</v>
      </c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>
        <v>1</v>
      </c>
      <c r="S17" s="50">
        <v>1</v>
      </c>
      <c r="T17" s="38">
        <v>1</v>
      </c>
      <c r="U17" s="48">
        <v>1</v>
      </c>
      <c r="V17" s="50"/>
      <c r="W17" s="16"/>
      <c r="X17" s="38"/>
      <c r="Y17" s="32"/>
      <c r="Z17" s="50"/>
      <c r="AA17" s="17">
        <v>1</v>
      </c>
      <c r="AB17" s="24"/>
      <c r="AC17" s="50"/>
      <c r="AD17" s="17">
        <v>1</v>
      </c>
      <c r="AE17" s="24"/>
      <c r="AF17" s="50"/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2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/>
      <c r="T18" s="38"/>
      <c r="U18" s="48">
        <v>1</v>
      </c>
      <c r="V18" s="50">
        <v>1</v>
      </c>
      <c r="W18" s="16">
        <v>1</v>
      </c>
      <c r="X18" s="38">
        <v>1</v>
      </c>
      <c r="Y18" s="32">
        <v>1</v>
      </c>
      <c r="Z18" s="50"/>
      <c r="AA18" s="17"/>
      <c r="AB18" s="24"/>
      <c r="AC18" s="50"/>
      <c r="AD18" s="17">
        <v>1</v>
      </c>
      <c r="AE18" s="24"/>
      <c r="AF18" s="50">
        <v>1</v>
      </c>
      <c r="AG18" s="50">
        <v>1</v>
      </c>
      <c r="AH18" s="50">
        <v>1</v>
      </c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3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>
        <v>1</v>
      </c>
      <c r="U19" s="48"/>
      <c r="V19" s="50"/>
      <c r="W19" s="16"/>
      <c r="X19" s="38"/>
      <c r="Y19" s="32">
        <v>1</v>
      </c>
      <c r="Z19" s="50"/>
      <c r="AA19" s="17"/>
      <c r="AB19" s="24"/>
      <c r="AC19" s="50"/>
      <c r="AD19" s="17">
        <v>1</v>
      </c>
      <c r="AE19" s="24"/>
      <c r="AF19" s="50">
        <v>1</v>
      </c>
      <c r="AG19" s="50"/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4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>
        <v>1</v>
      </c>
      <c r="V20" s="50"/>
      <c r="W20" s="16"/>
      <c r="X20" s="38"/>
      <c r="Y20" s="32"/>
      <c r="Z20" s="50">
        <v>1</v>
      </c>
      <c r="AA20" s="17">
        <v>1</v>
      </c>
      <c r="AB20" s="24"/>
      <c r="AC20" s="50"/>
      <c r="AD20" s="17">
        <v>1</v>
      </c>
      <c r="AE20" s="24"/>
      <c r="AF20" s="50">
        <v>1</v>
      </c>
      <c r="AG20" s="50">
        <v>1</v>
      </c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5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>
        <v>1</v>
      </c>
      <c r="T21" s="38">
        <v>1</v>
      </c>
      <c r="U21" s="48">
        <v>1</v>
      </c>
      <c r="V21" s="50"/>
      <c r="W21" s="16"/>
      <c r="X21" s="38"/>
      <c r="Y21" s="32">
        <v>1</v>
      </c>
      <c r="Z21" s="50"/>
      <c r="AA21" s="17"/>
      <c r="AB21" s="24"/>
      <c r="AC21" s="50">
        <v>1</v>
      </c>
      <c r="AD21" s="17">
        <v>1</v>
      </c>
      <c r="AE21" s="24">
        <v>1</v>
      </c>
      <c r="AF21" s="50">
        <v>1</v>
      </c>
      <c r="AG21" s="50"/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6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/>
      <c r="W22" s="16"/>
      <c r="X22" s="38"/>
      <c r="Y22" s="32"/>
      <c r="Z22" s="50"/>
      <c r="AA22" s="17">
        <v>1</v>
      </c>
      <c r="AB22" s="24"/>
      <c r="AC22" s="50">
        <v>1</v>
      </c>
      <c r="AD22" s="17">
        <v>1</v>
      </c>
      <c r="AE22" s="24"/>
      <c r="AF22" s="50"/>
      <c r="AG22" s="50">
        <v>1</v>
      </c>
      <c r="AH22" s="50">
        <v>1</v>
      </c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7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/>
      <c r="S23" s="50"/>
      <c r="T23" s="38">
        <v>1</v>
      </c>
      <c r="U23" s="48">
        <v>1</v>
      </c>
      <c r="V23" s="50">
        <v>1</v>
      </c>
      <c r="W23" s="16">
        <v>1</v>
      </c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/>
      <c r="AG23" s="50">
        <v>1</v>
      </c>
      <c r="AH23" s="50">
        <v>1</v>
      </c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8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>
        <v>1</v>
      </c>
      <c r="R24" s="48">
        <v>1</v>
      </c>
      <c r="S24" s="50">
        <v>1</v>
      </c>
      <c r="T24" s="38">
        <v>1</v>
      </c>
      <c r="U24" s="48">
        <v>1</v>
      </c>
      <c r="V24" s="50"/>
      <c r="W24" s="16"/>
      <c r="X24" s="38"/>
      <c r="Y24" s="32"/>
      <c r="Z24" s="50">
        <v>1</v>
      </c>
      <c r="AA24" s="17">
        <v>1</v>
      </c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9</v>
      </c>
      <c r="C25" s="24">
        <v>1</v>
      </c>
      <c r="D25" s="16">
        <v>1</v>
      </c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/>
      <c r="U25" s="48">
        <v>1</v>
      </c>
      <c r="V25" s="50">
        <v>1</v>
      </c>
      <c r="W25" s="16"/>
      <c r="X25" s="38"/>
      <c r="Y25" s="32"/>
      <c r="Z25" s="50"/>
      <c r="AA25" s="17">
        <v>1</v>
      </c>
      <c r="AB25" s="24">
        <v>1</v>
      </c>
      <c r="AC25" s="50"/>
      <c r="AD25" s="17"/>
      <c r="AE25" s="24"/>
      <c r="AF25" s="50">
        <v>1</v>
      </c>
      <c r="AG25" s="50"/>
      <c r="AH25" s="50"/>
      <c r="AI25" s="53"/>
      <c r="AJ25" s="24"/>
      <c r="AK25" s="50">
        <v>1</v>
      </c>
      <c r="AL25" s="16">
        <v>1</v>
      </c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10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>
        <v>1</v>
      </c>
      <c r="S26" s="50">
        <v>1</v>
      </c>
      <c r="T26" s="38">
        <v>1</v>
      </c>
      <c r="U26" s="48"/>
      <c r="V26" s="50"/>
      <c r="W26" s="16"/>
      <c r="X26" s="38">
        <v>1</v>
      </c>
      <c r="Y26" s="32">
        <v>1</v>
      </c>
      <c r="Z26" s="50"/>
      <c r="AA26" s="17"/>
      <c r="AB26" s="24"/>
      <c r="AC26" s="50"/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0</v>
      </c>
      <c r="B27" s="31"/>
      <c r="C27" s="24"/>
      <c r="D27" s="16"/>
      <c r="E27" s="24"/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/>
      <c r="U27" s="48"/>
      <c r="V27" s="50"/>
      <c r="W27" s="16"/>
      <c r="X27" s="38"/>
      <c r="Y27" s="32"/>
      <c r="Z27" s="50"/>
      <c r="AA27" s="17"/>
      <c r="AB27" s="24"/>
      <c r="AC27" s="50"/>
      <c r="AD27" s="17"/>
      <c r="AE27" s="24"/>
      <c r="AF27" s="50"/>
      <c r="AG27" s="50"/>
      <c r="AH27" s="50"/>
      <c r="AI27" s="53"/>
      <c r="AJ27" s="24"/>
      <c r="AK27" s="50"/>
      <c r="AL27" s="16"/>
      <c r="AM27" s="1"/>
      <c r="AN27" s="21" t="str">
        <f t="shared" si="1"/>
        <v>N/A</v>
      </c>
      <c r="AO27" s="18" t="str">
        <f t="shared" si="10"/>
        <v>N</v>
      </c>
      <c r="AP27" s="18" t="str">
        <f t="shared" si="11"/>
        <v>N</v>
      </c>
      <c r="AQ27" s="18" t="str">
        <f t="shared" si="12"/>
        <v>N</v>
      </c>
      <c r="AR27" s="18" t="str">
        <f t="shared" si="5"/>
        <v>N</v>
      </c>
      <c r="AS27" s="18" t="str">
        <f t="shared" si="13"/>
        <v>N</v>
      </c>
      <c r="AT27" s="18" t="str">
        <f t="shared" si="14"/>
        <v>N</v>
      </c>
      <c r="AU27" s="18" t="str">
        <f t="shared" si="15"/>
        <v>N</v>
      </c>
      <c r="AV27" s="22" t="str">
        <f t="shared" si="8"/>
        <v>N</v>
      </c>
      <c r="AW27" s="23" t="str">
        <f t="shared" si="16"/>
        <v>N</v>
      </c>
    </row>
    <row r="28" spans="1:49" ht="15">
      <c r="A28" s="58">
        <f t="shared" si="0"/>
        <v>0</v>
      </c>
      <c r="B28" s="31"/>
      <c r="C28" s="24"/>
      <c r="D28" s="16"/>
      <c r="E28" s="24"/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/>
      <c r="T28" s="38"/>
      <c r="U28" s="48"/>
      <c r="V28" s="50"/>
      <c r="W28" s="16"/>
      <c r="X28" s="38"/>
      <c r="Y28" s="32"/>
      <c r="Z28" s="50"/>
      <c r="AA28" s="17"/>
      <c r="AB28" s="24"/>
      <c r="AC28" s="50"/>
      <c r="AD28" s="17"/>
      <c r="AE28" s="24"/>
      <c r="AF28" s="50"/>
      <c r="AG28" s="50"/>
      <c r="AH28" s="50"/>
      <c r="AI28" s="53"/>
      <c r="AJ28" s="24"/>
      <c r="AK28" s="50"/>
      <c r="AL28" s="16"/>
      <c r="AM28" s="1"/>
      <c r="AN28" s="21" t="str">
        <f t="shared" si="1"/>
        <v>N/A</v>
      </c>
      <c r="AO28" s="18" t="str">
        <f t="shared" si="10"/>
        <v>N</v>
      </c>
      <c r="AP28" s="18" t="str">
        <f t="shared" si="11"/>
        <v>N</v>
      </c>
      <c r="AQ28" s="18" t="str">
        <f t="shared" si="12"/>
        <v>N</v>
      </c>
      <c r="AR28" s="18" t="str">
        <f t="shared" si="5"/>
        <v>N</v>
      </c>
      <c r="AS28" s="18" t="str">
        <f t="shared" si="13"/>
        <v>N</v>
      </c>
      <c r="AT28" s="18" t="str">
        <f t="shared" si="14"/>
        <v>N</v>
      </c>
      <c r="AU28" s="18" t="str">
        <f t="shared" si="15"/>
        <v>N</v>
      </c>
      <c r="AV28" s="22" t="str">
        <f t="shared" si="8"/>
        <v>N</v>
      </c>
      <c r="AW28" s="23" t="str">
        <f t="shared" si="16"/>
        <v>N</v>
      </c>
    </row>
    <row r="29" spans="1:49" ht="15">
      <c r="A29" s="58">
        <f t="shared" si="0"/>
        <v>0</v>
      </c>
      <c r="B29" s="31"/>
      <c r="C29" s="24"/>
      <c r="D29" s="16"/>
      <c r="E29" s="24"/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/>
      <c r="T29" s="38"/>
      <c r="U29" s="48"/>
      <c r="V29" s="50"/>
      <c r="W29" s="16"/>
      <c r="X29" s="38"/>
      <c r="Y29" s="32"/>
      <c r="Z29" s="50"/>
      <c r="AA29" s="17"/>
      <c r="AB29" s="24"/>
      <c r="AC29" s="50"/>
      <c r="AD29" s="17"/>
      <c r="AE29" s="24"/>
      <c r="AF29" s="50"/>
      <c r="AG29" s="50"/>
      <c r="AH29" s="50"/>
      <c r="AI29" s="53"/>
      <c r="AJ29" s="24"/>
      <c r="AK29" s="50"/>
      <c r="AL29" s="16"/>
      <c r="AM29" s="1"/>
      <c r="AN29" s="21" t="str">
        <f t="shared" si="1"/>
        <v>N/A</v>
      </c>
      <c r="AO29" s="18" t="str">
        <f t="shared" si="10"/>
        <v>N</v>
      </c>
      <c r="AP29" s="18" t="str">
        <f t="shared" si="11"/>
        <v>N</v>
      </c>
      <c r="AQ29" s="18" t="str">
        <f t="shared" si="12"/>
        <v>N</v>
      </c>
      <c r="AR29" s="18" t="str">
        <f t="shared" si="5"/>
        <v>N</v>
      </c>
      <c r="AS29" s="18" t="str">
        <f t="shared" si="13"/>
        <v>N</v>
      </c>
      <c r="AT29" s="18" t="str">
        <f t="shared" si="14"/>
        <v>N</v>
      </c>
      <c r="AU29" s="18" t="str">
        <f t="shared" si="15"/>
        <v>N</v>
      </c>
      <c r="AV29" s="22" t="str">
        <f t="shared" si="8"/>
        <v>N</v>
      </c>
      <c r="AW29" s="23" t="str">
        <f t="shared" si="16"/>
        <v>N</v>
      </c>
    </row>
    <row r="30" spans="1:49" ht="15">
      <c r="A30" s="58">
        <f t="shared" si="0"/>
        <v>0</v>
      </c>
      <c r="B30" s="31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1"/>
        <v>N/A</v>
      </c>
      <c r="AO30" s="18" t="str">
        <f t="shared" si="10"/>
        <v>N</v>
      </c>
      <c r="AP30" s="18" t="str">
        <f t="shared" si="11"/>
        <v>N</v>
      </c>
      <c r="AQ30" s="18" t="str">
        <f t="shared" si="12"/>
        <v>N</v>
      </c>
      <c r="AR30" s="18" t="str">
        <f t="shared" si="5"/>
        <v>N</v>
      </c>
      <c r="AS30" s="18" t="str">
        <f t="shared" si="13"/>
        <v>N</v>
      </c>
      <c r="AT30" s="18" t="str">
        <f t="shared" si="14"/>
        <v>N</v>
      </c>
      <c r="AU30" s="18" t="str">
        <f t="shared" si="15"/>
        <v>N</v>
      </c>
      <c r="AV30" s="22" t="str">
        <f t="shared" si="8"/>
        <v>N</v>
      </c>
      <c r="AW30" s="23" t="str">
        <f t="shared" si="16"/>
        <v>N</v>
      </c>
    </row>
    <row r="31" spans="1:49" ht="1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107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958" yWindow="651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93</v>
      </c>
      <c r="B1" s="61" t="s">
        <v>89</v>
      </c>
      <c r="C1" s="61"/>
      <c r="D1" s="62" t="s">
        <v>90</v>
      </c>
      <c r="E1" s="63" t="s">
        <v>91</v>
      </c>
      <c r="F1" s="62" t="s">
        <v>92</v>
      </c>
      <c r="G1" s="60" t="s">
        <v>95</v>
      </c>
      <c r="H1" s="60" t="s">
        <v>103</v>
      </c>
      <c r="I1" s="64" t="s">
        <v>94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Puwen, Hainan Island - Mangrove Forest</v>
      </c>
      <c r="C3" s="161"/>
      <c r="D3" s="162" t="str" ph="1">
        <f>Scoresheet!C3</f>
        <v>19.99 °N</v>
      </c>
      <c r="E3" s="163" t="str" ph="1">
        <f>Scoresheet!E3</f>
        <v>110.58 °E</v>
      </c>
      <c r="F3" s="162" t="str" ph="1">
        <f>Scoresheet!G3</f>
        <v>5 m</v>
      </c>
      <c r="G3" s="164" ph="1">
        <f>Scoresheet!I3</f>
        <v>39058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97</v>
      </c>
      <c r="D5" s="86" t="s">
        <v>104</v>
      </c>
    </row>
    <row r="6" spans="1:82" ht="15" customHeight="1">
      <c r="C6" s="87" t="s">
        <v>96</v>
      </c>
      <c r="D6" s="88" t="s">
        <v>45</v>
      </c>
      <c r="E6" s="89" t="s">
        <v>46</v>
      </c>
      <c r="F6" s="89" t="s">
        <v>47</v>
      </c>
      <c r="G6" s="89" t="s">
        <v>48</v>
      </c>
      <c r="H6" s="89" t="s">
        <v>49</v>
      </c>
      <c r="I6" s="89" t="s">
        <v>50</v>
      </c>
      <c r="J6" s="89" t="s">
        <v>51</v>
      </c>
      <c r="K6" s="90" t="s">
        <v>52</v>
      </c>
      <c r="L6" s="90" t="s">
        <v>53</v>
      </c>
      <c r="M6" s="90" t="s">
        <v>54</v>
      </c>
      <c r="N6" s="90" t="s">
        <v>55</v>
      </c>
      <c r="O6" s="90" t="s">
        <v>56</v>
      </c>
      <c r="P6" s="90" t="s">
        <v>57</v>
      </c>
      <c r="Q6" s="90" t="s">
        <v>58</v>
      </c>
      <c r="R6" s="90" t="s">
        <v>59</v>
      </c>
      <c r="S6" s="90" t="s">
        <v>60</v>
      </c>
      <c r="T6" s="91" t="s">
        <v>61</v>
      </c>
      <c r="U6" s="91" t="s">
        <v>62</v>
      </c>
      <c r="V6" s="91" t="s">
        <v>63</v>
      </c>
      <c r="W6" s="91" t="s">
        <v>64</v>
      </c>
      <c r="X6" s="92" t="s">
        <v>65</v>
      </c>
      <c r="Y6" s="92" t="s">
        <v>66</v>
      </c>
      <c r="Z6" s="92" t="s">
        <v>68</v>
      </c>
      <c r="AA6" s="93" t="s">
        <v>69</v>
      </c>
      <c r="AB6" s="93" t="s">
        <v>70</v>
      </c>
      <c r="AC6" s="93" t="s">
        <v>71</v>
      </c>
      <c r="AD6" s="93" t="s">
        <v>72</v>
      </c>
      <c r="AE6" s="93" t="s">
        <v>73</v>
      </c>
      <c r="AF6" s="94" t="s">
        <v>74</v>
      </c>
      <c r="AG6" s="94" t="s">
        <v>75</v>
      </c>
      <c r="AH6" s="94" t="s">
        <v>76</v>
      </c>
      <c r="AI6" s="95"/>
      <c r="AJ6" s="95"/>
      <c r="AK6" s="95"/>
      <c r="AL6" s="95"/>
      <c r="AM6" s="95"/>
      <c r="AN6" s="95"/>
      <c r="AQ6" s="66" t="s">
        <v>77</v>
      </c>
      <c r="AR6" s="96" t="s">
        <v>45</v>
      </c>
      <c r="AS6" s="97" t="s">
        <v>46</v>
      </c>
      <c r="AT6" s="97" t="s">
        <v>47</v>
      </c>
      <c r="AU6" s="97" t="s">
        <v>48</v>
      </c>
      <c r="AV6" s="97" t="s">
        <v>49</v>
      </c>
      <c r="AW6" s="97" t="s">
        <v>50</v>
      </c>
      <c r="AX6" s="97" t="s">
        <v>51</v>
      </c>
      <c r="AY6" s="98" t="s">
        <v>52</v>
      </c>
      <c r="AZ6" s="98" t="s">
        <v>53</v>
      </c>
      <c r="BA6" s="98" t="s">
        <v>54</v>
      </c>
      <c r="BB6" s="98" t="s">
        <v>55</v>
      </c>
      <c r="BC6" s="98" t="s">
        <v>56</v>
      </c>
      <c r="BD6" s="98" t="s">
        <v>57</v>
      </c>
      <c r="BE6" s="98" t="s">
        <v>58</v>
      </c>
      <c r="BF6" s="98" t="s">
        <v>59</v>
      </c>
      <c r="BG6" s="98" t="s">
        <v>60</v>
      </c>
      <c r="BH6" s="99" t="s">
        <v>61</v>
      </c>
      <c r="BI6" s="99" t="s">
        <v>62</v>
      </c>
      <c r="BJ6" s="99" t="s">
        <v>63</v>
      </c>
      <c r="BK6" s="99" t="s">
        <v>64</v>
      </c>
      <c r="BL6" s="100" t="s">
        <v>65</v>
      </c>
      <c r="BM6" s="100" t="s">
        <v>66</v>
      </c>
      <c r="BN6" s="100" t="s">
        <v>68</v>
      </c>
      <c r="BO6" s="101" t="s">
        <v>69</v>
      </c>
      <c r="BP6" s="101" t="s">
        <v>70</v>
      </c>
      <c r="BQ6" s="101" t="s">
        <v>71</v>
      </c>
      <c r="BR6" s="101" t="s">
        <v>72</v>
      </c>
      <c r="BS6" s="101" t="s">
        <v>73</v>
      </c>
      <c r="BT6" s="95" t="s">
        <v>74</v>
      </c>
      <c r="BU6" s="95" t="s">
        <v>75</v>
      </c>
      <c r="BV6" s="95" t="s">
        <v>76</v>
      </c>
      <c r="BX6" s="102" t="s">
        <v>98</v>
      </c>
      <c r="BY6" s="103" t="s">
        <v>78</v>
      </c>
      <c r="BZ6" s="104" t="s">
        <v>79</v>
      </c>
      <c r="CA6" s="105" t="s">
        <v>80</v>
      </c>
      <c r="CB6" s="106" t="s">
        <v>81</v>
      </c>
      <c r="CC6" s="107" t="s">
        <v>82</v>
      </c>
      <c r="CD6" s="108" t="s">
        <v>83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0.33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0.33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1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0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0.25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0.25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0.25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1</v>
      </c>
      <c r="U8" s="66">
        <f>IF((Scoresheet!$Y8+Scoresheet!$Z8+Scoresheet!$AA8)=0,0,FLOOR(Scoresheet!Y8/(Scoresheet!$Y8+Scoresheet!$Z8+Scoresheet!$AA8),0.01))</f>
        <v>0.5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0.33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0.33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0.33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1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1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1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0.33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0.33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0.5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1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1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0.5</v>
      </c>
      <c r="H10" s="66">
        <f>IF(Scoresheet!K10=0,0,Scoresheet!K10/(Scoresheet!L10+Scoresheet!K10)*(IF(Result!E10=0,1,Result!E10)))</f>
        <v>0.5</v>
      </c>
      <c r="I10" s="66">
        <f>IF(Scoresheet!L10=0,0,Scoresheet!L10/(Scoresheet!K10+Scoresheet!L10)*(IF(Result!E10=0,1,Result!E10)))</f>
        <v>0.5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0.17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0.17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0.17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0.17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0.17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0.17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0.5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0.5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0.5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1</v>
      </c>
      <c r="AW10" s="66">
        <f t="shared" si="17"/>
        <v>1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1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1</v>
      </c>
      <c r="BM10" s="66">
        <f t="shared" si="33"/>
        <v>1</v>
      </c>
      <c r="BN10" s="66">
        <f t="shared" si="34"/>
        <v>0</v>
      </c>
      <c r="BO10" s="66">
        <f t="shared" si="35"/>
        <v>1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0.33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0.33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0.33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0.5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1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0.33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0.33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1</v>
      </c>
      <c r="U12" s="66">
        <f>IF((Scoresheet!$Y12+Scoresheet!$Z12+Scoresheet!$AA12)=0,0,FLOOR(Scoresheet!Y12/(Scoresheet!$Y12+Scoresheet!$Z12+Scoresheet!$AA12),0.01))</f>
        <v>1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0.5</v>
      </c>
      <c r="Z12" s="115">
        <f>IF((Scoresheet!$AB12+Scoresheet!$AC12+Scoresheet!$AD12)=0,0,FLOOR(Scoresheet!AD12/(Scoresheet!$AB12+Scoresheet!$AC12+Scoresheet!$AD12),0.01))</f>
        <v>0.5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0.5</v>
      </c>
      <c r="AG12" s="66">
        <f>IF((Scoresheet!$AJ12+Scoresheet!$AK12+Scoresheet!$AL12)=0,0,FLOOR(Scoresheet!AK12/(Scoresheet!$AJ12+Scoresheet!$AK12+Scoresheet!$AL12),0.01))</f>
        <v>0.5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1</v>
      </c>
      <c r="BB12" s="66">
        <f t="shared" si="22"/>
        <v>1</v>
      </c>
      <c r="BC12" s="66">
        <f t="shared" si="23"/>
        <v>1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1</v>
      </c>
      <c r="BI12" s="66">
        <f t="shared" si="29"/>
        <v>1</v>
      </c>
      <c r="BJ12" s="66">
        <f t="shared" si="30"/>
        <v>0</v>
      </c>
      <c r="BK12" s="66">
        <f t="shared" si="31"/>
        <v>0</v>
      </c>
      <c r="BL12" s="66">
        <f t="shared" si="32"/>
        <v>0</v>
      </c>
      <c r="BM12" s="66">
        <f t="shared" si="33"/>
        <v>1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1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0.5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1</v>
      </c>
      <c r="U13" s="66">
        <f>IF((Scoresheet!$Y13+Scoresheet!$Z13+Scoresheet!$AA13)=0,0,FLOOR(Scoresheet!Y13/(Scoresheet!$Y13+Scoresheet!$Z13+Scoresheet!$AA13),0.01))</f>
        <v>1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0.5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1</v>
      </c>
      <c r="BI13" s="66">
        <f t="shared" si="29"/>
        <v>1</v>
      </c>
      <c r="BJ13" s="66">
        <f t="shared" si="30"/>
        <v>0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1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0.5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0.2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0.2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0.5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1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1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1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0.5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0.5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1</v>
      </c>
      <c r="BH16" s="66">
        <f t="shared" si="28"/>
        <v>0</v>
      </c>
      <c r="BI16" s="66">
        <f t="shared" si="29"/>
        <v>1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0.25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0.25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1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1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0.33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0.33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0.33</v>
      </c>
      <c r="T18" s="66">
        <f>Scoresheet!X18</f>
        <v>1</v>
      </c>
      <c r="U18" s="66">
        <f>IF((Scoresheet!$Y18+Scoresheet!$Z18+Scoresheet!$AA18)=0,0,FLOOR(Scoresheet!Y18/(Scoresheet!$Y18+Scoresheet!$Z18+Scoresheet!$AA18),0.01))</f>
        <v>1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0.33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0.33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0.33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1</v>
      </c>
      <c r="BF18" s="66">
        <f t="shared" si="26"/>
        <v>1</v>
      </c>
      <c r="BG18" s="66">
        <f t="shared" si="27"/>
        <v>1</v>
      </c>
      <c r="BH18" s="66">
        <f t="shared" si="28"/>
        <v>1</v>
      </c>
      <c r="BI18" s="66">
        <f t="shared" si="29"/>
        <v>1</v>
      </c>
      <c r="BJ18" s="66">
        <f t="shared" si="30"/>
        <v>0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0.33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0.33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0.33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1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1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1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1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0.33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0.5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0.33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1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0.5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0.5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0</v>
      </c>
      <c r="BK21" s="66">
        <f t="shared" si="31"/>
        <v>0</v>
      </c>
      <c r="BL21" s="66">
        <f t="shared" si="32"/>
        <v>0</v>
      </c>
      <c r="BM21" s="66">
        <f t="shared" si="33"/>
        <v>1</v>
      </c>
      <c r="BN21" s="66">
        <f t="shared" si="34"/>
        <v>1</v>
      </c>
      <c r="BO21" s="66">
        <f t="shared" si="35"/>
        <v>1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0.5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0</v>
      </c>
      <c r="BQ22" s="66">
        <f t="shared" si="37"/>
        <v>1</v>
      </c>
      <c r="BR22" s="66">
        <f t="shared" si="38"/>
        <v>1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0.25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0.25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0.25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0.25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0.5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1</v>
      </c>
      <c r="BE23" s="66">
        <f t="shared" si="25"/>
        <v>1</v>
      </c>
      <c r="BF23" s="66">
        <f t="shared" si="26"/>
        <v>1</v>
      </c>
      <c r="BG23" s="66">
        <f t="shared" si="27"/>
        <v>1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1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0.2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0.2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0.5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1</v>
      </c>
      <c r="BB24" s="66">
        <f t="shared" si="22"/>
        <v>1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1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0.5</v>
      </c>
      <c r="D25" s="109">
        <f>IF(Scoresheet!D25=0,0,Scoresheet!D25/(Scoresheet!C25+Scoresheet!D25))</f>
        <v>0.5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0.5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0.5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1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0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1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0.5</v>
      </c>
      <c r="AH25" s="109">
        <f>IF((Scoresheet!$AJ25+Scoresheet!$AK25+Scoresheet!$AL25)=0,0,FLOOR(Scoresheet!AL25/(Scoresheet!$AJ25+Scoresheet!$AK25+Scoresheet!$AL25),0.01))</f>
        <v>0.5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0</v>
      </c>
      <c r="BE25" s="66">
        <f t="shared" si="25"/>
        <v>1</v>
      </c>
      <c r="BF25" s="66">
        <f t="shared" si="26"/>
        <v>1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1</v>
      </c>
      <c r="BM25" s="66">
        <f t="shared" si="33"/>
        <v>0</v>
      </c>
      <c r="BN25" s="66">
        <f t="shared" si="34"/>
        <v>0</v>
      </c>
      <c r="BO25" s="66">
        <f t="shared" si="35"/>
        <v>0</v>
      </c>
      <c r="BP25" s="66">
        <f t="shared" si="36"/>
        <v>1</v>
      </c>
      <c r="BQ25" s="66">
        <f t="shared" si="37"/>
        <v>0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1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0.33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1</v>
      </c>
      <c r="U26" s="66">
        <f>IF((Scoresheet!$Y26+Scoresheet!$Z26+Scoresheet!$AA26)=0,0,FLOOR(Scoresheet!Y26/(Scoresheet!$Y26+Scoresheet!$Z26+Scoresheet!$AA26),0.01))</f>
        <v>1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1</v>
      </c>
      <c r="BI26" s="66">
        <f t="shared" si="29"/>
        <v>1</v>
      </c>
      <c r="BJ26" s="66">
        <f t="shared" si="30"/>
        <v>0</v>
      </c>
      <c r="BK26" s="66">
        <f t="shared" si="31"/>
        <v>0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0</v>
      </c>
      <c r="B27" s="109">
        <f>Scoresheet!B27</f>
        <v>0</v>
      </c>
      <c r="C27" s="66">
        <f>IF(Scoresheet!C27=0,0,Scoresheet!C27/(Scoresheet!C27+Scoresheet!D27))</f>
        <v>0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0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0</v>
      </c>
      <c r="AR27" s="66">
        <f t="shared" si="12"/>
        <v>0</v>
      </c>
      <c r="AS27" s="66">
        <f t="shared" si="13"/>
        <v>0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0</v>
      </c>
      <c r="BL27" s="66">
        <f t="shared" si="32"/>
        <v>0</v>
      </c>
      <c r="BM27" s="66">
        <f t="shared" si="33"/>
        <v>0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0</v>
      </c>
      <c r="BV27" s="66">
        <f t="shared" si="42"/>
        <v>0</v>
      </c>
      <c r="BX27" s="66">
        <f t="shared" si="43"/>
        <v>0</v>
      </c>
      <c r="BY27" s="66">
        <f t="shared" si="5"/>
        <v>0</v>
      </c>
      <c r="BZ27" s="66">
        <f t="shared" si="6"/>
        <v>0</v>
      </c>
      <c r="CA27" s="66">
        <f t="shared" si="7"/>
        <v>0</v>
      </c>
      <c r="CB27" s="66">
        <f t="shared" si="8"/>
        <v>0</v>
      </c>
      <c r="CC27" s="66">
        <f t="shared" si="9"/>
        <v>0</v>
      </c>
      <c r="CD27" s="66">
        <f t="shared" si="10"/>
        <v>0</v>
      </c>
    </row>
    <row r="28" spans="1:82">
      <c r="A28" s="96">
        <f t="shared" si="11"/>
        <v>0</v>
      </c>
      <c r="B28" s="109">
        <f>Scoresheet!B28</f>
        <v>0</v>
      </c>
      <c r="C28" s="66">
        <f>IF(Scoresheet!C28=0,0,Scoresheet!C28/(Scoresheet!C28+Scoresheet!D28))</f>
        <v>0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0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0</v>
      </c>
      <c r="AR28" s="66">
        <f t="shared" si="12"/>
        <v>0</v>
      </c>
      <c r="AS28" s="66">
        <f t="shared" si="13"/>
        <v>0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0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0</v>
      </c>
      <c r="BV28" s="66">
        <f t="shared" si="42"/>
        <v>0</v>
      </c>
      <c r="BX28" s="66">
        <f t="shared" si="43"/>
        <v>0</v>
      </c>
      <c r="BY28" s="66">
        <f t="shared" si="5"/>
        <v>0</v>
      </c>
      <c r="BZ28" s="66">
        <f t="shared" si="6"/>
        <v>0</v>
      </c>
      <c r="CA28" s="66">
        <f t="shared" si="7"/>
        <v>0</v>
      </c>
      <c r="CB28" s="66">
        <f t="shared" si="8"/>
        <v>0</v>
      </c>
      <c r="CC28" s="66">
        <f t="shared" si="9"/>
        <v>0</v>
      </c>
      <c r="CD28" s="66">
        <f t="shared" si="10"/>
        <v>0</v>
      </c>
    </row>
    <row r="29" spans="1:82">
      <c r="A29" s="96">
        <f t="shared" si="11"/>
        <v>0</v>
      </c>
      <c r="B29" s="109">
        <f>Scoresheet!B29</f>
        <v>0</v>
      </c>
      <c r="C29" s="66">
        <f>IF(Scoresheet!C29=0,0,Scoresheet!C29/(Scoresheet!C29+Scoresheet!D29))</f>
        <v>0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0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0</v>
      </c>
      <c r="AR29" s="66">
        <f t="shared" si="12"/>
        <v>0</v>
      </c>
      <c r="AS29" s="66">
        <f t="shared" si="13"/>
        <v>0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0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0</v>
      </c>
      <c r="BV29" s="66">
        <f t="shared" si="42"/>
        <v>0</v>
      </c>
      <c r="BX29" s="66">
        <f t="shared" si="43"/>
        <v>0</v>
      </c>
      <c r="BY29" s="66">
        <f t="shared" si="5"/>
        <v>0</v>
      </c>
      <c r="BZ29" s="66">
        <f t="shared" si="6"/>
        <v>0</v>
      </c>
      <c r="CA29" s="66">
        <f t="shared" si="7"/>
        <v>0</v>
      </c>
      <c r="CB29" s="66">
        <f t="shared" si="8"/>
        <v>0</v>
      </c>
      <c r="CC29" s="66">
        <f t="shared" si="9"/>
        <v>0</v>
      </c>
      <c r="CD29" s="66">
        <f t="shared" si="10"/>
        <v>0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20</v>
      </c>
      <c r="B108" s="118" t="s">
        <v>84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85</v>
      </c>
      <c r="AQ108" s="96" ph="1">
        <f t="shared" ref="AQ108:BV108" si="91">SUM(AQ7:AQ107)</f>
        <v>20</v>
      </c>
      <c r="AR108" s="96" ph="1">
        <f t="shared" si="91"/>
        <v>20</v>
      </c>
      <c r="AS108" s="96" ph="1">
        <f t="shared" si="91"/>
        <v>19</v>
      </c>
      <c r="AT108" s="96" ph="1">
        <f t="shared" si="91"/>
        <v>1</v>
      </c>
      <c r="AU108" s="96" ph="1">
        <f t="shared" si="91"/>
        <v>1</v>
      </c>
      <c r="AV108" s="96" ph="1">
        <f t="shared" si="91"/>
        <v>1</v>
      </c>
      <c r="AW108" s="96" ph="1">
        <f t="shared" si="91"/>
        <v>1</v>
      </c>
      <c r="AX108" s="96" ph="1">
        <f t="shared" si="91"/>
        <v>0</v>
      </c>
      <c r="AY108" s="96" ph="1">
        <f t="shared" si="91"/>
        <v>0</v>
      </c>
      <c r="AZ108" s="96" ph="1">
        <f t="shared" si="91"/>
        <v>0</v>
      </c>
      <c r="BA108" s="96" ph="1">
        <f t="shared" si="91"/>
        <v>3</v>
      </c>
      <c r="BB108" s="96" ph="1">
        <f t="shared" si="91"/>
        <v>8</v>
      </c>
      <c r="BC108" s="96" ph="1">
        <f t="shared" si="91"/>
        <v>14</v>
      </c>
      <c r="BD108" s="96" ph="1">
        <f t="shared" si="91"/>
        <v>14</v>
      </c>
      <c r="BE108" s="96" ph="1">
        <f t="shared" si="91"/>
        <v>14</v>
      </c>
      <c r="BF108" s="96" ph="1">
        <f t="shared" si="91"/>
        <v>6</v>
      </c>
      <c r="BG108" s="96" ph="1">
        <f t="shared" si="91"/>
        <v>6</v>
      </c>
      <c r="BH108" s="96" ph="1">
        <f t="shared" si="91"/>
        <v>5</v>
      </c>
      <c r="BI108" s="96" ph="1">
        <f t="shared" si="91"/>
        <v>9</v>
      </c>
      <c r="BJ108" s="96" ph="1">
        <f t="shared" si="91"/>
        <v>5</v>
      </c>
      <c r="BK108" s="96" ph="1">
        <f t="shared" si="91"/>
        <v>12</v>
      </c>
      <c r="BL108" s="96" ph="1">
        <f t="shared" si="91"/>
        <v>2</v>
      </c>
      <c r="BM108" s="96" ph="1">
        <f t="shared" si="91"/>
        <v>6</v>
      </c>
      <c r="BN108" s="96" ph="1">
        <f t="shared" si="91"/>
        <v>18</v>
      </c>
      <c r="BO108" s="96" ph="1">
        <f t="shared" si="91"/>
        <v>2</v>
      </c>
      <c r="BP108" s="96" ph="1">
        <f t="shared" si="91"/>
        <v>14</v>
      </c>
      <c r="BQ108" s="96" ph="1">
        <f t="shared" si="91"/>
        <v>13</v>
      </c>
      <c r="BR108" s="96" ph="1">
        <f t="shared" si="91"/>
        <v>5</v>
      </c>
      <c r="BS108" s="96" ph="1">
        <f t="shared" si="91"/>
        <v>0</v>
      </c>
      <c r="BT108" s="96" ph="1">
        <f t="shared" si="91"/>
        <v>1</v>
      </c>
      <c r="BU108" s="96" ph="1">
        <f t="shared" si="91"/>
        <v>20</v>
      </c>
      <c r="BV108" s="96" ph="1">
        <f t="shared" si="91"/>
        <v>1</v>
      </c>
      <c r="BW108" s="117" t="s">
        <v>85</v>
      </c>
      <c r="BX108" s="117" ph="1">
        <f>SUM(BX7:BX107)</f>
        <v>20</v>
      </c>
      <c r="BY108" s="117" ph="1">
        <f t="shared" ref="BY108:CD108" si="92">SUM(BY7:BY107)</f>
        <v>20</v>
      </c>
      <c r="BZ108" s="117" ph="1">
        <f t="shared" si="92"/>
        <v>20</v>
      </c>
      <c r="CA108" s="117" ph="1">
        <f t="shared" si="92"/>
        <v>20</v>
      </c>
      <c r="CB108" s="117" ph="1">
        <f t="shared" si="92"/>
        <v>20</v>
      </c>
      <c r="CC108" s="117" ph="1">
        <f t="shared" si="92"/>
        <v>20</v>
      </c>
      <c r="CD108" s="117" ph="1">
        <f t="shared" si="92"/>
        <v>20</v>
      </c>
    </row>
    <row r="109" spans="1:82">
      <c r="A109" s="96"/>
      <c r="B109" s="118" t="s">
        <v>86</v>
      </c>
      <c r="C109" s="117"/>
      <c r="D109" s="123">
        <f>SUM(D7:D107)</f>
        <v>0.5</v>
      </c>
      <c r="E109" s="97">
        <f t="shared" ref="E109:AH109" si="93">SUM(E7:E107)</f>
        <v>19</v>
      </c>
      <c r="F109" s="97">
        <f>SUM(F7:F107)</f>
        <v>0.5</v>
      </c>
      <c r="G109" s="97">
        <f t="shared" si="93"/>
        <v>0.5</v>
      </c>
      <c r="H109" s="97">
        <f t="shared" si="93"/>
        <v>0.5</v>
      </c>
      <c r="I109" s="97">
        <f t="shared" si="93"/>
        <v>0.5</v>
      </c>
      <c r="J109" s="123">
        <f t="shared" si="93"/>
        <v>0</v>
      </c>
      <c r="K109" s="97">
        <f t="shared" si="93"/>
        <v>0</v>
      </c>
      <c r="L109" s="97">
        <f t="shared" si="93"/>
        <v>0</v>
      </c>
      <c r="M109" s="97">
        <f t="shared" si="93"/>
        <v>0.78</v>
      </c>
      <c r="N109" s="97">
        <f t="shared" si="93"/>
        <v>2.3600000000000003</v>
      </c>
      <c r="O109" s="97">
        <f t="shared" si="93"/>
        <v>4.2100000000000009</v>
      </c>
      <c r="P109" s="97">
        <f t="shared" si="93"/>
        <v>4.1300000000000008</v>
      </c>
      <c r="Q109" s="97">
        <f t="shared" si="93"/>
        <v>4.3800000000000008</v>
      </c>
      <c r="R109" s="97">
        <f t="shared" si="93"/>
        <v>1.78</v>
      </c>
      <c r="S109" s="123">
        <f t="shared" si="93"/>
        <v>2.2799999999999998</v>
      </c>
      <c r="T109" s="97">
        <f t="shared" si="93"/>
        <v>5</v>
      </c>
      <c r="U109" s="97">
        <f t="shared" si="93"/>
        <v>7.5</v>
      </c>
      <c r="V109" s="97">
        <f t="shared" si="93"/>
        <v>2.5</v>
      </c>
      <c r="W109" s="123">
        <f t="shared" si="93"/>
        <v>10</v>
      </c>
      <c r="X109" s="97">
        <f t="shared" si="93"/>
        <v>1.5</v>
      </c>
      <c r="Y109" s="97">
        <f t="shared" si="93"/>
        <v>3</v>
      </c>
      <c r="Z109" s="123">
        <f t="shared" si="93"/>
        <v>15.5</v>
      </c>
      <c r="AA109" s="97">
        <f t="shared" si="93"/>
        <v>1</v>
      </c>
      <c r="AB109" s="97">
        <f t="shared" si="93"/>
        <v>9.16</v>
      </c>
      <c r="AC109" s="97">
        <f t="shared" si="93"/>
        <v>7.66</v>
      </c>
      <c r="AD109" s="97">
        <f t="shared" si="93"/>
        <v>2.16</v>
      </c>
      <c r="AE109" s="123">
        <f t="shared" si="93"/>
        <v>0</v>
      </c>
      <c r="AF109" s="97">
        <f t="shared" si="93"/>
        <v>0.5</v>
      </c>
      <c r="AG109" s="97">
        <f t="shared" si="93"/>
        <v>19</v>
      </c>
      <c r="AH109" s="123">
        <f t="shared" si="93"/>
        <v>0.5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87</v>
      </c>
      <c r="C110" s="117"/>
      <c r="D110" s="123">
        <f>AR108</f>
        <v>20</v>
      </c>
      <c r="E110" s="97">
        <f>BY108</f>
        <v>20</v>
      </c>
      <c r="F110" s="97">
        <f>BY108</f>
        <v>20</v>
      </c>
      <c r="G110" s="97">
        <f>BY108</f>
        <v>20</v>
      </c>
      <c r="H110" s="97">
        <f>BY108</f>
        <v>20</v>
      </c>
      <c r="I110" s="97">
        <f>BY108</f>
        <v>20</v>
      </c>
      <c r="J110" s="123">
        <f>BY108</f>
        <v>20</v>
      </c>
      <c r="K110" s="98">
        <f>BZ108</f>
        <v>20</v>
      </c>
      <c r="L110" s="98">
        <f>BZ108</f>
        <v>20</v>
      </c>
      <c r="M110" s="98">
        <f>BZ108</f>
        <v>20</v>
      </c>
      <c r="N110" s="98">
        <f>BZ108</f>
        <v>20</v>
      </c>
      <c r="O110" s="98">
        <f>BZ108</f>
        <v>20</v>
      </c>
      <c r="P110" s="98">
        <f>BZ108</f>
        <v>20</v>
      </c>
      <c r="Q110" s="98">
        <f>BZ108</f>
        <v>20</v>
      </c>
      <c r="R110" s="98">
        <f>BZ108</f>
        <v>20</v>
      </c>
      <c r="S110" s="119">
        <f>BZ108</f>
        <v>20</v>
      </c>
      <c r="T110" s="99">
        <f>CA108</f>
        <v>20</v>
      </c>
      <c r="U110" s="99">
        <f>CA108</f>
        <v>20</v>
      </c>
      <c r="V110" s="99">
        <f>CA108</f>
        <v>20</v>
      </c>
      <c r="W110" s="120">
        <f>CA108</f>
        <v>20</v>
      </c>
      <c r="X110" s="117">
        <f>CB108</f>
        <v>20</v>
      </c>
      <c r="Y110" s="117">
        <f>CB108</f>
        <v>20</v>
      </c>
      <c r="Z110" s="118">
        <f>CB108</f>
        <v>20</v>
      </c>
      <c r="AA110" s="101">
        <f>CC108</f>
        <v>20</v>
      </c>
      <c r="AB110" s="101">
        <f>CC108</f>
        <v>20</v>
      </c>
      <c r="AC110" s="101">
        <f>CC108</f>
        <v>20</v>
      </c>
      <c r="AD110" s="101">
        <f>CC108</f>
        <v>20</v>
      </c>
      <c r="AE110" s="121">
        <f>CC108</f>
        <v>20</v>
      </c>
      <c r="AF110" s="95">
        <f>CD108</f>
        <v>20</v>
      </c>
      <c r="AG110" s="95">
        <f>CD108</f>
        <v>20</v>
      </c>
      <c r="AH110" s="122">
        <f>CD108</f>
        <v>20</v>
      </c>
      <c r="AI110" s="95"/>
      <c r="AJ110" s="95"/>
      <c r="AK110" s="95"/>
      <c r="AL110" s="95"/>
      <c r="AM110" s="95"/>
      <c r="AN110" s="95"/>
      <c r="AP110" s="66" t="s">
        <v>99</v>
      </c>
      <c r="AQ110" s="66">
        <f>SUM(BX108:CD108)</f>
        <v>140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101</v>
      </c>
      <c r="AQ111" s="66">
        <f>AQ108*7-SUM(BX108:CD108)</f>
        <v>0</v>
      </c>
    </row>
    <row r="112" spans="1:82">
      <c r="A112" s="96"/>
      <c r="B112" s="96" t="s">
        <v>88</v>
      </c>
      <c r="C112" s="96"/>
      <c r="D112" s="59">
        <f>(D109/AR108)*100</f>
        <v>2.5</v>
      </c>
      <c r="E112" s="59">
        <f>(E109/BY108)*100</f>
        <v>95</v>
      </c>
      <c r="F112" s="59">
        <f>(F109/BY108)*100</f>
        <v>2.5</v>
      </c>
      <c r="G112" s="59">
        <f>(G109/BY108)*100</f>
        <v>2.5</v>
      </c>
      <c r="H112" s="59">
        <f>(H109/BY108)*100</f>
        <v>2.5</v>
      </c>
      <c r="I112" s="59">
        <f>(I109/BY108)*100</f>
        <v>2.5</v>
      </c>
      <c r="J112" s="59">
        <f>(J109/BY108)*100</f>
        <v>0</v>
      </c>
      <c r="K112" s="59">
        <f>(K109/BZ108)*100</f>
        <v>0</v>
      </c>
      <c r="L112" s="59">
        <f>(L109/BZ108)*100</f>
        <v>0</v>
      </c>
      <c r="M112" s="59">
        <f>(M109/BZ108)*100</f>
        <v>3.9</v>
      </c>
      <c r="N112" s="59">
        <f>(N109/BZ108)*100</f>
        <v>11.800000000000002</v>
      </c>
      <c r="O112" s="59">
        <f>(O109/BZ108)*100</f>
        <v>21.050000000000004</v>
      </c>
      <c r="P112" s="59">
        <f>(P109/BZ108)*100</f>
        <v>20.650000000000006</v>
      </c>
      <c r="Q112" s="59">
        <f>(Q109/BZ108)*100</f>
        <v>21.900000000000002</v>
      </c>
      <c r="R112" s="59">
        <f>(R109/BZ108)*100</f>
        <v>8.9</v>
      </c>
      <c r="S112" s="59">
        <f>(S109/BZ108)*100</f>
        <v>11.399999999999999</v>
      </c>
      <c r="T112" s="59">
        <f>(T109/CA108)*100</f>
        <v>25</v>
      </c>
      <c r="U112" s="59">
        <f>(U109/CA108)*100</f>
        <v>37.5</v>
      </c>
      <c r="V112" s="59">
        <f>(V109/CA108)*100</f>
        <v>12.5</v>
      </c>
      <c r="W112" s="59">
        <f>(W109/CA108)*100</f>
        <v>50</v>
      </c>
      <c r="X112" s="59">
        <f>(X109/CB108)*100</f>
        <v>7.5</v>
      </c>
      <c r="Y112" s="59">
        <f>(Y109/CB108)*100</f>
        <v>15</v>
      </c>
      <c r="Z112" s="59">
        <f>(Z109/CB108)*100</f>
        <v>77.5</v>
      </c>
      <c r="AA112" s="59">
        <f>(AA109/CC108)*100</f>
        <v>5</v>
      </c>
      <c r="AB112" s="59">
        <f>(AB109/CC108)*100</f>
        <v>45.800000000000004</v>
      </c>
      <c r="AC112" s="59">
        <f>(AC109/CC108)*100</f>
        <v>38.299999999999997</v>
      </c>
      <c r="AD112" s="59">
        <f>(AD109/CC108)*100</f>
        <v>10.8</v>
      </c>
      <c r="AE112" s="59">
        <f>(AE109/CC108)*100</f>
        <v>0</v>
      </c>
      <c r="AF112" s="59">
        <f>(AF109/CD108)*100</f>
        <v>2.5</v>
      </c>
      <c r="AG112" s="59">
        <f>(AG109/CD108)*100</f>
        <v>95</v>
      </c>
      <c r="AH112" s="59">
        <f>(AH109/CD108)*100</f>
        <v>2.5</v>
      </c>
      <c r="AP112" s="66" t="s">
        <v>100</v>
      </c>
      <c r="AQ112" s="66">
        <f>AQ108*7</f>
        <v>140</v>
      </c>
    </row>
    <row r="114" spans="42:43">
      <c r="AP114" s="66" t="s">
        <v>102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2012-05-15T06:51:28Z</dcterms:modified>
</cp:coreProperties>
</file>